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M:\40-Vertrieb und Dienstleistungen\41 Tarife\"/>
    </mc:Choice>
  </mc:AlternateContent>
  <xr:revisionPtr revIDLastSave="0" documentId="13_ncr:1_{4AD8DFCB-7CD7-4949-898A-5C5683F6FB0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ivatkunden und Kleingewerbe" sheetId="3" r:id="rId1"/>
  </sheets>
  <calcPr calcId="191029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19" i="3"/>
  <c r="I26" i="3" l="1"/>
  <c r="I27" i="3" s="1"/>
  <c r="E29" i="3"/>
  <c r="I29" i="3" s="1"/>
  <c r="E33" i="3"/>
  <c r="I33" i="3" s="1"/>
  <c r="E32" i="3"/>
  <c r="I32" i="3" s="1"/>
  <c r="G23" i="3"/>
  <c r="H23" i="3"/>
  <c r="F23" i="3"/>
  <c r="F22" i="3"/>
  <c r="H22" i="3"/>
  <c r="G22" i="3"/>
  <c r="E23" i="3"/>
  <c r="E22" i="3"/>
  <c r="E21" i="3"/>
  <c r="I21" i="3" s="1"/>
  <c r="E20" i="3"/>
  <c r="I20" i="3" s="1"/>
  <c r="I19" i="3"/>
  <c r="I23" i="3" l="1"/>
  <c r="I34" i="3"/>
  <c r="I30" i="3"/>
  <c r="I22" i="3"/>
  <c r="I24" i="3" l="1"/>
  <c r="I36" i="3" l="1"/>
  <c r="I37" i="3" s="1"/>
  <c r="I38" i="3" s="1"/>
</calcChain>
</file>

<file path=xl/sharedStrings.xml><?xml version="1.0" encoding="utf-8"?>
<sst xmlns="http://schemas.openxmlformats.org/spreadsheetml/2006/main" count="42" uniqueCount="30">
  <si>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</si>
  <si>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</si>
  <si>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</si>
  <si>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</si>
  <si>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</si>
  <si>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</si>
  <si>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</si>
  <si>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</si>
  <si>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</si>
  <si>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</si>
  <si>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</si>
  <si>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</si>
  <si>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</si>
  <si>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</si>
  <si>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</si>
  <si>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</si>
  <si>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</si>
  <si>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</si>
  <si>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</si>
  <si>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</si>
  <si>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Darf das EW Quarten Ihren elektrischen Wassererwärmer (z.B. Boiler) schalten?</t>
  </si>
  <si>
    <t>Darf das EW Quarten Ihre elektrische Wärme/Kälteanlage schalten?</t>
  </si>
  <si>
    <t>zuzüglich MwSt. 8.1%</t>
  </si>
  <si>
    <t>Wie viele Monate beziehen Sie im 2026 Energie vom EW Quarten?</t>
  </si>
  <si>
    <t>Wie viel Energie beziehen Sie im 2026 vom EW Quarten?</t>
  </si>
  <si>
    <t>Tarifrechner für Privatkunden und Kleingewerbe 2026</t>
  </si>
  <si>
    <t>Swissgrid (SDL &amp; Stromreserve &amp; Solidaritätszuschlag)</t>
  </si>
  <si>
    <t>Messtarif</t>
  </si>
  <si>
    <t>Messtarif pro Zähler</t>
  </si>
  <si>
    <t>Total Messtarif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</si>
</sst>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5" fillId="0" borderId="1" xfId="0" applyNumberFormat="1" applyFont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4533"/>
          <a:ext cx="8043333" cy="33528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K40"/>
  <sheetViews>
    <sheetView showGridLines="0" tabSelected="1" zoomScale="110" zoomScaleNormal="110" workbookViewId="0">
      <selection activeCell="G8" sqref="G8"/>
    </sheetView>
  </sheetViews>
  <sheetFormatPr baseColWidth="10" defaultColWidth="10.875" defaultRowHeight="15.75" x14ac:dyDescent="0.25"/>
  <cols>
    <col min="1" max="2" width="1.625" customWidth="1"/>
    <col min="3" max="3" width="12.5" customWidth="1"/>
    <col min="4" max="4" width="44.375" customWidth="1"/>
    <col min="5" max="5" width="6.875" customWidth="1"/>
    <col min="6" max="6" width="11.375" customWidth="1"/>
    <col min="7" max="7" width="15" bestFit="1" customWidth="1"/>
    <col min="8" max="8" width="2.875" customWidth="1"/>
    <col min="9" max="9" width="12.875" customWidth="1"/>
    <col min="10" max="10" width="1.625" bestFit="1" customWidth="1"/>
    <col min="11" max="11" width="11.125" style="1" customWidth="1"/>
    <col min="12" max="12" width="1.625" customWidth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2" t="s">
        <v>25</v>
      </c>
      <c r="D3" s="2"/>
      <c r="K3"/>
    </row>
    <row r="4" spans="3:11" x14ac:dyDescent="0.25">
      <c r="C4" t="s">
        <v>0</v>
      </c>
      <c r="K4"/>
    </row>
    <row r="5" spans="3:11" x14ac:dyDescent="0.25">
      <c r="K5"/>
    </row>
    <row r="6" spans="3:11" x14ac:dyDescent="0.25">
      <c r="K6"/>
    </row>
    <row r="7" spans="3:11" s="3" customFormat="1" ht="20.100000000000001" customHeight="1" thickBot="1" x14ac:dyDescent="0.3">
      <c r="J7" s="4"/>
    </row>
    <row r="8" spans="3:11" s="3" customFormat="1" ht="20.100000000000001" customHeight="1" thickBot="1" x14ac:dyDescent="0.3">
      <c r="C8" s="3" t="s">
        <v>23</v>
      </c>
      <c r="G8" s="32">
        <v>12</v>
      </c>
      <c r="H8" s="3" t="s">
        <v>12</v>
      </c>
      <c r="J8" s="4"/>
    </row>
    <row r="9" spans="3:11" s="3" customFormat="1" ht="5.0999999999999996" customHeight="1" thickBot="1" x14ac:dyDescent="0.3">
      <c r="G9" s="33"/>
      <c r="J9" s="4"/>
    </row>
    <row r="10" spans="3:11" s="3" customFormat="1" ht="20.100000000000001" customHeight="1" thickBot="1" x14ac:dyDescent="0.3">
      <c r="C10" s="3" t="s">
        <v>24</v>
      </c>
      <c r="G10" s="32">
        <v>4500</v>
      </c>
      <c r="H10" s="3" t="s">
        <v>3</v>
      </c>
      <c r="J10" s="4"/>
    </row>
    <row r="11" spans="3:11" s="3" customFormat="1" ht="5.0999999999999996" customHeight="1" x14ac:dyDescent="0.25">
      <c r="G11" s="30"/>
      <c r="J11" s="4"/>
    </row>
    <row r="12" spans="3:11" s="3" customFormat="1" ht="20.100000000000001" customHeight="1" x14ac:dyDescent="0.25">
      <c r="C12" s="3" t="s">
        <v>20</v>
      </c>
      <c r="G12" s="34" t="b">
        <v>0</v>
      </c>
      <c r="J12" s="4"/>
    </row>
    <row r="13" spans="3:11" s="3" customFormat="1" ht="5.0999999999999996" customHeight="1" x14ac:dyDescent="0.25">
      <c r="J13" s="4"/>
    </row>
    <row r="14" spans="3:11" s="3" customFormat="1" ht="20.100000000000001" customHeight="1" x14ac:dyDescent="0.25">
      <c r="C14" s="3" t="s">
        <v>21</v>
      </c>
      <c r="G14" s="34" t="b">
        <v>0</v>
      </c>
      <c r="J14" s="4"/>
    </row>
    <row r="15" spans="3:11" s="3" customFormat="1" ht="20.100000000000001" customHeight="1" x14ac:dyDescent="0.25"/>
    <row r="16" spans="3:11" s="3" customFormat="1" ht="20.100000000000001" customHeight="1" x14ac:dyDescent="0.25"/>
    <row r="17" spans="3:10" s="3" customFormat="1" ht="20.100000000000001" customHeight="1" x14ac:dyDescent="0.25">
      <c r="J17" s="4"/>
    </row>
    <row r="18" spans="3:10" s="3" customFormat="1" ht="9.9499999999999993" customHeight="1" x14ac:dyDescent="0.25">
      <c r="C18" s="7"/>
      <c r="D18" s="7"/>
      <c r="E18" s="7"/>
      <c r="F18" s="7"/>
      <c r="G18" s="7"/>
      <c r="H18" s="7"/>
      <c r="I18" s="7"/>
      <c r="J18" s="4"/>
    </row>
    <row r="19" spans="3:10" s="3" customFormat="1" ht="20.100000000000001" customHeight="1" x14ac:dyDescent="0.25">
      <c r="C19" s="36" t="s">
        <v>1</v>
      </c>
      <c r="D19" s="5" t="s">
        <v>13</v>
      </c>
      <c r="E19" s="8">
        <f>G8</f>
        <v>12</v>
      </c>
      <c r="F19" s="9" t="s">
        <v>14</v>
      </c>
      <c r="G19" s="31">
        <v>10</v>
      </c>
      <c r="H19" s="14" t="s">
        <v>4</v>
      </c>
      <c r="I19" s="21">
        <f>E19*G19</f>
        <v>120</v>
      </c>
      <c r="J19" s="4"/>
    </row>
    <row r="20" spans="3:10" s="3" customFormat="1" ht="20.100000000000001" customHeight="1" x14ac:dyDescent="0.25">
      <c r="C20" s="37"/>
      <c r="D20" s="3" t="s">
        <v>2</v>
      </c>
      <c r="E20" s="10">
        <f>G10</f>
        <v>4500</v>
      </c>
      <c r="F20" s="11" t="s">
        <v>15</v>
      </c>
      <c r="G20" s="17">
        <v>12.67</v>
      </c>
      <c r="H20" s="15" t="s">
        <v>4</v>
      </c>
      <c r="I20" s="22">
        <f>E20*G20/100</f>
        <v>570.15</v>
      </c>
      <c r="J20" s="4"/>
    </row>
    <row r="21" spans="3:10" s="3" customFormat="1" ht="20.100000000000001" customHeight="1" x14ac:dyDescent="0.25">
      <c r="C21" s="37"/>
      <c r="D21" s="3" t="s">
        <v>26</v>
      </c>
      <c r="E21" s="10">
        <f>G10</f>
        <v>4500</v>
      </c>
      <c r="F21" s="11" t="s">
        <v>15</v>
      </c>
      <c r="G21" s="17">
        <v>0.73</v>
      </c>
      <c r="H21" s="15" t="s">
        <v>4</v>
      </c>
      <c r="I21" s="22">
        <f>E21*G21/100</f>
        <v>32.85</v>
      </c>
      <c r="J21" s="4"/>
    </row>
    <row r="22" spans="3:10" s="3" customFormat="1" ht="20.100000000000001" customHeight="1" x14ac:dyDescent="0.25">
      <c r="C22" s="37"/>
      <c r="D22" s="3" t="s">
        <v>16</v>
      </c>
      <c r="E22" s="10" t="str">
        <f>IF(G12,G10,"")</f>
        <v/>
      </c>
      <c r="F22" s="11" t="str">
        <f>IF(G12,"kWh zu","")</f>
        <v/>
      </c>
      <c r="G22" s="17" t="str">
        <f>IF(G12,-1,"")</f>
        <v/>
      </c>
      <c r="H22" s="15" t="str">
        <f>IF(G12,"=","")</f>
        <v/>
      </c>
      <c r="I22" s="22" t="str">
        <f>IF(G12,E22*G22/100,"")</f>
        <v/>
      </c>
      <c r="J22" s="4"/>
    </row>
    <row r="23" spans="3:10" s="3" customFormat="1" ht="20.100000000000001" customHeight="1" x14ac:dyDescent="0.25">
      <c r="C23" s="37"/>
      <c r="D23" s="3" t="s">
        <v>17</v>
      </c>
      <c r="E23" s="10" t="str">
        <f>IF(G14,G10,"")</f>
        <v/>
      </c>
      <c r="F23" s="11" t="str">
        <f>IF(G14,"kWh zu","")</f>
        <v/>
      </c>
      <c r="G23" s="17" t="str">
        <f>IF(G14,-0.5,"")</f>
        <v/>
      </c>
      <c r="H23" s="15" t="str">
        <f>IF(G14,"=","")</f>
        <v/>
      </c>
      <c r="I23" s="22" t="str">
        <f>IF(G14,E23*G23/100,"")</f>
        <v/>
      </c>
      <c r="J23" s="4"/>
    </row>
    <row r="24" spans="3:10" s="3" customFormat="1" ht="20.100000000000001" customHeight="1" x14ac:dyDescent="0.25">
      <c r="C24" s="38"/>
      <c r="D24" s="12" t="s">
        <v>5</v>
      </c>
      <c r="E24" s="13"/>
      <c r="F24" s="13"/>
      <c r="G24" s="13"/>
      <c r="H24" s="16"/>
      <c r="I24" s="23">
        <f>SUM(I19:I23)</f>
        <v>723</v>
      </c>
      <c r="J24" s="4"/>
    </row>
    <row r="25" spans="3:10" s="3" customFormat="1" ht="9.9499999999999993" customHeight="1" x14ac:dyDescent="0.25">
      <c r="I25" s="24"/>
      <c r="J25" s="4"/>
    </row>
    <row r="26" spans="3:10" s="3" customFormat="1" ht="20.100000000000001" customHeight="1" x14ac:dyDescent="0.25">
      <c r="C26" s="36" t="s">
        <v>27</v>
      </c>
      <c r="D26" s="5" t="s">
        <v>28</v>
      </c>
      <c r="E26" s="8">
        <f>G8</f>
        <v>12</v>
      </c>
      <c r="F26" s="9" t="s">
        <v>14</v>
      </c>
      <c r="G26" s="31">
        <v>6.5</v>
      </c>
      <c r="H26" s="14" t="s">
        <v>4</v>
      </c>
      <c r="I26" s="21">
        <f>E26*G26</f>
        <v>78</v>
      </c>
      <c r="J26" s="4"/>
    </row>
    <row r="27" spans="3:10" s="3" customFormat="1" ht="20.100000000000001" customHeight="1" x14ac:dyDescent="0.25">
      <c r="C27" s="38"/>
      <c r="D27" s="12" t="s">
        <v>29</v>
      </c>
      <c r="E27" s="13"/>
      <c r="F27" s="13"/>
      <c r="G27" s="13"/>
      <c r="H27" s="16"/>
      <c r="I27" s="23">
        <f>SUM(I26:I26)</f>
        <v>78</v>
      </c>
      <c r="J27" s="4"/>
    </row>
    <row r="28" spans="3:10" s="3" customFormat="1" ht="9" customHeight="1" x14ac:dyDescent="0.25">
      <c r="C28" s="35"/>
      <c r="D28" s="39"/>
      <c r="E28" s="5"/>
      <c r="F28" s="5"/>
      <c r="G28" s="13"/>
      <c r="H28" s="14"/>
      <c r="I28" s="40"/>
      <c r="J28" s="4"/>
    </row>
    <row r="29" spans="3:10" s="3" customFormat="1" ht="20.100000000000001" customHeight="1" x14ac:dyDescent="0.25">
      <c r="C29" s="36" t="s">
        <v>6</v>
      </c>
      <c r="D29" s="5" t="s">
        <v>2</v>
      </c>
      <c r="E29" s="8">
        <f>G10</f>
        <v>4500</v>
      </c>
      <c r="F29" s="9" t="s">
        <v>15</v>
      </c>
      <c r="G29" s="18">
        <v>10.5</v>
      </c>
      <c r="H29" s="14" t="s">
        <v>4</v>
      </c>
      <c r="I29" s="21">
        <f>G29*E29/100</f>
        <v>472.5</v>
      </c>
      <c r="J29" s="4"/>
    </row>
    <row r="30" spans="3:10" s="3" customFormat="1" ht="20.100000000000001" customHeight="1" x14ac:dyDescent="0.25">
      <c r="C30" s="38"/>
      <c r="D30" s="12" t="s">
        <v>7</v>
      </c>
      <c r="E30" s="13"/>
      <c r="F30" s="13"/>
      <c r="G30" s="13"/>
      <c r="H30" s="16"/>
      <c r="I30" s="23">
        <f>SUM(I29:I29)</f>
        <v>472.5</v>
      </c>
      <c r="J30" s="4"/>
    </row>
    <row r="31" spans="3:10" s="3" customFormat="1" ht="9.9499999999999993" customHeight="1" x14ac:dyDescent="0.25">
      <c r="I31" s="24"/>
      <c r="J31" s="4"/>
    </row>
    <row r="32" spans="3:10" s="3" customFormat="1" ht="20.100000000000001" customHeight="1" x14ac:dyDescent="0.25">
      <c r="C32" s="36" t="s">
        <v>8</v>
      </c>
      <c r="D32" s="5" t="s">
        <v>9</v>
      </c>
      <c r="E32" s="8">
        <f>G10</f>
        <v>4500</v>
      </c>
      <c r="F32" s="9" t="s">
        <v>15</v>
      </c>
      <c r="G32" s="19">
        <v>1.1000000000000001</v>
      </c>
      <c r="H32" s="14" t="s">
        <v>4</v>
      </c>
      <c r="I32" s="21">
        <f>E32*G32/100</f>
        <v>49.5</v>
      </c>
      <c r="J32" s="4"/>
    </row>
    <row r="33" spans="3:11" s="3" customFormat="1" ht="20.100000000000001" customHeight="1" x14ac:dyDescent="0.25">
      <c r="C33" s="37"/>
      <c r="D33" s="3" t="s">
        <v>10</v>
      </c>
      <c r="E33" s="10">
        <f>G10</f>
        <v>4500</v>
      </c>
      <c r="F33" s="11" t="s">
        <v>15</v>
      </c>
      <c r="G33" s="20">
        <v>2.2999999999999998</v>
      </c>
      <c r="H33" s="15" t="s">
        <v>4</v>
      </c>
      <c r="I33" s="22">
        <f>E33*G33/100</f>
        <v>103.5</v>
      </c>
      <c r="J33" s="4"/>
    </row>
    <row r="34" spans="3:11" s="3" customFormat="1" ht="20.100000000000001" customHeight="1" x14ac:dyDescent="0.25">
      <c r="C34" s="38"/>
      <c r="D34" s="12" t="s">
        <v>18</v>
      </c>
      <c r="E34" s="13"/>
      <c r="F34" s="13"/>
      <c r="G34" s="13"/>
      <c r="H34" s="16"/>
      <c r="I34" s="23">
        <f>SUM(I32:I33)</f>
        <v>153</v>
      </c>
      <c r="J34" s="4"/>
    </row>
    <row r="35" spans="3:11" s="3" customFormat="1" ht="9.9499999999999993" customHeight="1" x14ac:dyDescent="0.25">
      <c r="I35" s="24"/>
      <c r="J35" s="4"/>
    </row>
    <row r="36" spans="3:11" s="3" customFormat="1" ht="20.100000000000001" customHeight="1" x14ac:dyDescent="0.25">
      <c r="C36" s="6" t="s">
        <v>11</v>
      </c>
      <c r="I36" s="25">
        <f>I24+I30+I34+I27</f>
        <v>1426.5</v>
      </c>
      <c r="J36" s="4"/>
    </row>
    <row r="37" spans="3:11" s="3" customFormat="1" ht="20.100000000000001" customHeight="1" x14ac:dyDescent="0.25">
      <c r="C37" s="3" t="s">
        <v>22</v>
      </c>
      <c r="E37" s="26"/>
      <c r="I37" s="24">
        <f>I36*8.1%</f>
        <v>115.54650000000001</v>
      </c>
      <c r="J37" s="4"/>
    </row>
    <row r="38" spans="3:11" s="3" customFormat="1" ht="20.100000000000001" customHeight="1" x14ac:dyDescent="0.25">
      <c r="C38" s="27" t="s">
        <v>19</v>
      </c>
      <c r="D38" s="28"/>
      <c r="E38" s="28"/>
      <c r="F38" s="28"/>
      <c r="G38" s="28"/>
      <c r="H38" s="28"/>
      <c r="I38" s="29">
        <f>SUM(I36:I37)</f>
        <v>1542.0464999999999</v>
      </c>
      <c r="J38" s="4"/>
    </row>
    <row r="39" spans="3:11" s="3" customFormat="1" ht="20.100000000000001" customHeight="1" x14ac:dyDescent="0.25">
      <c r="I39" s="24"/>
      <c r="J39" s="4"/>
    </row>
    <row r="40" spans="3:11" x14ac:dyDescent="0.25">
      <c r="K40"/>
    </row>
  </sheetData>
  <sheetProtection algorithmName="SHA-512" hashValue="yepfT+j0OHaTctrNN5Lglmq1nNSynVyDZbMZ/UrVn/PNkKs1JAyJBUWMlptqXLFiTklDJiv0nkJg96MMrBfkhw==" saltValue="EQUpXTBI4vf17joN/mgXOQ==" spinCount="100000" sheet="1" selectLockedCells="1"/>
  <mergeCells count="4">
    <mergeCell ref="C19:C24"/>
    <mergeCell ref="C29:C30"/>
    <mergeCell ref="C32:C34"/>
    <mergeCell ref="C26:C27"/>
  </mergeCells>
  <pageMargins left="0.7" right="0.7" top="0.75" bottom="0.75" header="0.3" footer="0.3"/>
  <pageSetup paperSize="9" orientation="portrait" horizontalDpi="0" verticalDpi="0" r:id="rId1"/>
  <ignoredErrors>
    <ignoredError sqref="E20 I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Peter Bigger</cp:lastModifiedBy>
  <dcterms:created xsi:type="dcterms:W3CDTF">2020-04-22T09:35:29Z</dcterms:created>
  <dcterms:modified xsi:type="dcterms:W3CDTF">2025-09-01T07:43:46Z</dcterms:modified>
</cp:coreProperties>
</file>